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CÔNG NGHỆ\CÔNG NGHỆ 11\kiểm tra cuối học kì 1 20-21\CAC DE THI CONG NGHE\DE A\"/>
    </mc:Choice>
  </mc:AlternateContent>
  <xr:revisionPtr revIDLastSave="0" documentId="13_ncr:1_{7F83DDB7-11F5-42FB-894C-E6BECB19F0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N11_MATRANKTHK1_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" l="1"/>
  <c r="AB17" i="1"/>
  <c r="AA17" i="1"/>
  <c r="Z17" i="1"/>
  <c r="U17" i="1"/>
  <c r="T17" i="1"/>
  <c r="S17" i="1"/>
  <c r="R17" i="1"/>
  <c r="Q17" i="1"/>
  <c r="P17" i="1"/>
  <c r="P19" i="1" s="1"/>
  <c r="N17" i="1"/>
  <c r="L19" i="1" s="1"/>
  <c r="M17" i="1"/>
  <c r="L17" i="1"/>
  <c r="K17" i="1"/>
  <c r="J17" i="1"/>
  <c r="H19" i="1" s="1"/>
  <c r="H17" i="1"/>
  <c r="G17" i="1"/>
  <c r="F17" i="1"/>
  <c r="D17" i="1"/>
  <c r="D19" i="1" s="1"/>
  <c r="W19" i="1" s="1"/>
  <c r="W16" i="1"/>
  <c r="Y16" i="1" s="1"/>
  <c r="S16" i="1"/>
  <c r="I16" i="1"/>
  <c r="E16" i="1"/>
  <c r="V16" i="1" s="1"/>
  <c r="W15" i="1"/>
  <c r="Y15" i="1" s="1"/>
  <c r="I15" i="1"/>
  <c r="V15" i="1" s="1"/>
  <c r="E15" i="1"/>
  <c r="W14" i="1"/>
  <c r="Y14" i="1" s="1"/>
  <c r="V14" i="1"/>
  <c r="I14" i="1"/>
  <c r="E14" i="1"/>
  <c r="W13" i="1"/>
  <c r="Y13" i="1" s="1"/>
  <c r="I13" i="1"/>
  <c r="E13" i="1"/>
  <c r="V13" i="1" s="1"/>
  <c r="Y12" i="1"/>
  <c r="W12" i="1"/>
  <c r="O12" i="1"/>
  <c r="O17" i="1" s="1"/>
  <c r="I12" i="1"/>
  <c r="V12" i="1" s="1"/>
  <c r="E12" i="1"/>
  <c r="W11" i="1"/>
  <c r="Y11" i="1" s="1"/>
  <c r="V11" i="1"/>
  <c r="I11" i="1"/>
  <c r="E11" i="1"/>
  <c r="W10" i="1"/>
  <c r="W17" i="1" s="1"/>
  <c r="O10" i="1"/>
  <c r="I10" i="1"/>
  <c r="E10" i="1"/>
  <c r="V10" i="1" s="1"/>
  <c r="W9" i="1"/>
  <c r="Y9" i="1" s="1"/>
  <c r="I9" i="1"/>
  <c r="I17" i="1" s="1"/>
  <c r="E9" i="1"/>
  <c r="E17" i="1" s="1"/>
  <c r="V9" i="1" l="1"/>
  <c r="V17" i="1" s="1"/>
  <c r="Y10" i="1"/>
  <c r="Y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tc={A1D5457E-5A52-4DDE-BE05-7434718AED40}</author>
    <author>tc={F7AF6BC4-6474-4DCF-96E8-0C1DAE05C675}</author>
    <author>tc={EFCD21B5-38CA-4773-A2DA-2500BF6DD05F}</author>
    <author>tc={30AB62C2-C9C6-48CF-8380-EE0E6AAB3F92}</author>
    <author>tc={B65097FC-FCF1-4D7D-BFE7-8DDC9BE053C9}</author>
    <author>tc={102CF401-2C06-4A2F-AA30-8728773DC70B}</author>
    <author>tc={15623587-4536-4D55-A505-13415FA215CD}</author>
    <author>tc={E726445C-060A-4F75-95AD-B1A7ABC11E30}</author>
    <author>tc={D0D804C7-4F4E-42E9-A838-4B907B36F6FE}</author>
    <author>tc={92A081CA-14E1-4274-AB5B-E8D7FC0831A7}</author>
    <author>tc={F178DADC-B95B-486E-82DD-81099A14A3E1}</author>
  </authors>
  <commentList>
    <comment ref="D8" authorId="0" shapeId="0" xr:uid="{A1D5457E-5A52-4DDE-BE05-7434718AED40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8" authorId="1" shapeId="0" xr:uid="{F7AF6BC4-6474-4DCF-96E8-0C1DAE05C6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8" authorId="2" shapeId="0" xr:uid="{EFCD21B5-38CA-4773-A2DA-2500BF6DD05F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8" authorId="3" shapeId="0" xr:uid="{30AB62C2-C9C6-48CF-8380-EE0E6AAB3F92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8" authorId="4" shapeId="0" xr:uid="{B65097FC-FCF1-4D7D-BFE7-8DDC9BE053C9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8" authorId="5" shapeId="0" xr:uid="{102CF401-2C06-4A2F-AA30-8728773DC70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8" authorId="6" shapeId="0" xr:uid="{15623587-4536-4D55-A505-13415FA215C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8" authorId="7" shapeId="0" xr:uid="{E726445C-060A-4F75-95AD-B1A7ABC11E30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8" authorId="8" shapeId="0" xr:uid="{D0D804C7-4F4E-42E9-A838-4B907B36F6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8" authorId="9" shapeId="0" xr:uid="{92A081CA-14E1-4274-AB5B-E8D7FC0831A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8" authorId="10" shapeId="0" xr:uid="{F178DADC-B95B-486E-82DD-81099A14A3E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sharedStrings.xml><?xml version="1.0" encoding="utf-8"?>
<sst xmlns="http://schemas.openxmlformats.org/spreadsheetml/2006/main" count="59" uniqueCount="42">
  <si>
    <t>MÔN  CÔNG NGHỆ LỚP 11, THỜI GIAN 45 PHÚT</t>
  </si>
  <si>
    <t>thời gian/ câu trắc nghiệm/tự luận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</si>
  <si>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</si>
  <si>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</si>
  <si>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</si>
  <si>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</si>
  <si>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</si>
  <si>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</si>
  <si>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</si>
  <si>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</si>
  <si>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</si>
  <si>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</si>
  <si>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</si>
  <si>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</si>
  <si>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</si>
  <si>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</si>
  <si>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</si>
  <si>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</si>
  <si>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</si>
  <si>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</si>
  <si>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</si>
  <si>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</si>
  <si>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Vẽ kỹ thuật cơ sở</t>
  </si>
  <si>
    <t>2 iết</t>
  </si>
  <si>
    <t>Vẽ các hình chiếu vuông góc của vật thể đơn giản</t>
  </si>
  <si>
    <t>Mặt cắt và hình cắt</t>
  </si>
  <si>
    <t>1 tiết</t>
  </si>
  <si>
    <t>Hình chiếu trục đo</t>
  </si>
  <si>
    <t>3 tiết</t>
  </si>
  <si>
    <t>Hình chiếu phối cảnh</t>
  </si>
  <si>
    <t xml:space="preserve">2 tiết </t>
  </si>
  <si>
    <t>Vẽ kỹ thuật ứng dụng</t>
  </si>
  <si>
    <t>Thiết kế và bản vẽ kĩ thuật</t>
  </si>
  <si>
    <t>Bản vẽ cơ khí</t>
  </si>
  <si>
    <t>2 tiết</t>
  </si>
  <si>
    <t>Bản vẽ xây dựng</t>
  </si>
  <si>
    <t xml:space="preserve">tổng </t>
  </si>
  <si>
    <t>16 tiết</t>
  </si>
  <si>
    <t xml:space="preserve">tỉ lệ </t>
  </si>
  <si>
    <t>tổng điểm</t>
  </si>
  <si>
    <t>Tiêu chuẩn trình bày bản vẽ kĩ thuật</t>
  </si>
  <si>
    <t>MA TRẬN ĐỀ KIỂM TRA CUỐI  HỌC KỲ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</si>
</sst>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.00_);_(* \(#,##0.00\);_(* &quot;-&quot;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7096D7CE-6511-432B-B3F3-EE8C78F759D2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0-10-09T15:17:08.81" personId="{7096D7CE-6511-432B-B3F3-EE8C78F759D2}" id="{A1D5457E-5A52-4DDE-BE05-7434718AED40}">
    <text>câu hỏi trắc nghiệm</text>
  </threadedComment>
  <threadedComment ref="E8" dT="2020-10-09T15:17:58.46" personId="{7096D7CE-6511-432B-B3F3-EE8C78F759D2}" id="{F7AF6BC4-6474-4DCF-96E8-0C1DAE05C675}">
    <text>thời gian câu hỏi trắc nghiệm nhận biết từ 0,5 —&gt; 0,75 phút/câu</text>
  </threadedComment>
  <threadedComment ref="F8" dT="2020-10-09T15:20:29.33" personId="{7096D7CE-6511-432B-B3F3-EE8C78F759D2}" id="{EFCD21B5-38CA-4773-A2DA-2500BF6DD05F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7096D7CE-6511-432B-B3F3-EE8C78F759D2}" id="{30AB62C2-C9C6-48CF-8380-EE0E6AAB3F92}">
    <text>thời gian TL Nhận biết từ 3 - 4 phút/câu (1 điểm)</text>
  </threadedComment>
  <threadedComment ref="I8" dT="2020-10-09T15:22:42.01" personId="{7096D7CE-6511-432B-B3F3-EE8C78F759D2}" id="{B65097FC-FCF1-4D7D-BFE7-8DDC9BE053C9}">
    <text>câu hỏi ở mức độ thông hiểu được thiết kế tối đa 4 dòng (phần dẫn và phần phương án lựa chọn) thời gian từ 1,0 -1,25phút/câu</text>
  </threadedComment>
  <threadedComment ref="K8" dT="2020-10-09T15:24:34.63" personId="{7096D7CE-6511-432B-B3F3-EE8C78F759D2}" id="{102CF401-2C06-4A2F-AA30-8728773DC70B}">
    <text xml:space="preserve">thời gian câu tự luận nhận biết được tính theo ý (0,25 đ) x số ý x (1 phút —&gt; 1,25 phút) 
</text>
  </threadedComment>
  <threadedComment ref="L8" dT="2020-10-09T15:25:29.18" personId="{7096D7CE-6511-432B-B3F3-EE8C78F759D2}" id="{15623587-4536-4D55-A505-13415FA215CD}">
    <text xml:space="preserve">câu dạng vận dụng, áp dụng kiến thức có trong chuẩn và học liệu trong sách giáo khoa vào một trường hợp cụ thể.
</text>
  </threadedComment>
  <threadedComment ref="M8" dT="2020-10-09T15:26:18.55" personId="{7096D7CE-6511-432B-B3F3-EE8C78F759D2}" id="{E726445C-060A-4F75-95AD-B1A7ABC11E30}">
    <text>thời gian từ 1,5 - 1,75 phút/câu</text>
  </threadedComment>
  <threadedComment ref="O8" dT="2020-10-09T15:28:14.31" personId="{7096D7CE-6511-432B-B3F3-EE8C78F759D2}" id="{D0D804C7-4F4E-42E9-A838-4B907B36F6FE}">
    <text xml:space="preserve">thời gian câu vận dụng tự luận = (1,25  - 1,5) x số ý = câu có 4 ý từ 5- 6 phút. </text>
  </threadedComment>
  <threadedComment ref="Q8" dT="2020-10-09T15:28:50.32" personId="{7096D7CE-6511-432B-B3F3-EE8C78F759D2}" id="{92A081CA-14E1-4274-AB5B-E8D7FC0831A7}">
    <text xml:space="preserve">thời gian từ 2 - 2,5 phút/câu
</text>
  </threadedComment>
  <threadedComment ref="S8" dT="2020-10-09T15:30:15.91" personId="{7096D7CE-6511-432B-B3F3-EE8C78F759D2}" id="{F178DADC-B95B-486E-82DD-81099A14A3E1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9"/>
  <sheetViews>
    <sheetView tabSelected="1" workbookViewId="0">
      <selection activeCell="A3" sqref="A3:AB3"/>
    </sheetView>
  </sheetViews>
  <sheetFormatPr defaultColWidth="11.81640625" defaultRowHeight="15.5" x14ac:dyDescent="0.35"/>
  <cols>
    <col min="1" max="1" width="7.453125" style="1" customWidth="1"/>
    <col min="2" max="2" width="12.81640625" style="1" customWidth="1"/>
    <col min="3" max="3" width="28.54296875" style="1" customWidth="1"/>
    <col min="4" max="4" width="5.6328125" style="1" customWidth="1"/>
    <col min="5" max="5" width="6.81640625" style="1" bestFit="1" customWidth="1"/>
    <col min="6" max="21" width="5.6328125" style="1" customWidth="1"/>
    <col min="22" max="22" width="9.26953125" style="2" customWidth="1"/>
    <col min="23" max="28" width="9.54296875" style="2" customWidth="1"/>
    <col min="29" max="16384" width="11.81640625" style="1"/>
  </cols>
  <sheetData>
    <row r="2" spans="1:28" x14ac:dyDescent="0.3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3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35">
      <c r="B4" s="2" t="s">
        <v>1</v>
      </c>
      <c r="C4" s="2"/>
      <c r="D4" s="3"/>
      <c r="E4" s="3">
        <v>0.75</v>
      </c>
      <c r="F4" s="3"/>
      <c r="G4" s="3">
        <v>3.5</v>
      </c>
      <c r="H4" s="3"/>
      <c r="I4" s="3">
        <v>1.25</v>
      </c>
      <c r="J4" s="3"/>
      <c r="K4" s="3">
        <v>4</v>
      </c>
      <c r="L4" s="3"/>
      <c r="M4" s="3">
        <v>1.5</v>
      </c>
      <c r="N4" s="3"/>
      <c r="O4" s="3">
        <v>5</v>
      </c>
      <c r="P4" s="3"/>
      <c r="Q4" s="3">
        <v>2.5</v>
      </c>
      <c r="R4" s="3"/>
      <c r="S4" s="3">
        <v>8</v>
      </c>
      <c r="T4" s="3"/>
    </row>
    <row r="6" spans="1:28" x14ac:dyDescent="0.35">
      <c r="A6" s="4" t="s">
        <v>2</v>
      </c>
      <c r="B6" s="4" t="s">
        <v>3</v>
      </c>
      <c r="C6" s="5" t="s">
        <v>4</v>
      </c>
      <c r="D6" s="4" t="s">
        <v>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6</v>
      </c>
      <c r="U6" s="4"/>
      <c r="V6" s="4" t="s">
        <v>7</v>
      </c>
      <c r="W6" s="4" t="s">
        <v>8</v>
      </c>
      <c r="X6" s="4" t="s">
        <v>9</v>
      </c>
      <c r="Y6" s="4" t="s">
        <v>10</v>
      </c>
      <c r="Z6" s="4" t="s">
        <v>11</v>
      </c>
      <c r="AA6" s="4" t="s">
        <v>12</v>
      </c>
      <c r="AB6" s="4" t="s">
        <v>13</v>
      </c>
    </row>
    <row r="7" spans="1:28" x14ac:dyDescent="0.35">
      <c r="A7" s="4"/>
      <c r="B7" s="4"/>
      <c r="C7" s="6"/>
      <c r="D7" s="4" t="s">
        <v>14</v>
      </c>
      <c r="E7" s="4"/>
      <c r="F7" s="4"/>
      <c r="G7" s="4"/>
      <c r="H7" s="4" t="s">
        <v>15</v>
      </c>
      <c r="I7" s="4"/>
      <c r="J7" s="4"/>
      <c r="K7" s="4"/>
      <c r="L7" s="4" t="s">
        <v>16</v>
      </c>
      <c r="M7" s="4"/>
      <c r="N7" s="4"/>
      <c r="O7" s="4"/>
      <c r="P7" s="4" t="s">
        <v>17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0" x14ac:dyDescent="0.35">
      <c r="A8" s="4"/>
      <c r="B8" s="4"/>
      <c r="C8" s="7"/>
      <c r="D8" s="8" t="s">
        <v>18</v>
      </c>
      <c r="E8" s="8" t="s">
        <v>19</v>
      </c>
      <c r="F8" s="8" t="s">
        <v>20</v>
      </c>
      <c r="G8" s="8" t="s">
        <v>19</v>
      </c>
      <c r="H8" s="8" t="s">
        <v>18</v>
      </c>
      <c r="I8" s="8" t="s">
        <v>19</v>
      </c>
      <c r="J8" s="8" t="s">
        <v>20</v>
      </c>
      <c r="K8" s="8" t="s">
        <v>19</v>
      </c>
      <c r="L8" s="8" t="s">
        <v>18</v>
      </c>
      <c r="M8" s="8" t="s">
        <v>19</v>
      </c>
      <c r="N8" s="8" t="s">
        <v>20</v>
      </c>
      <c r="O8" s="8" t="s">
        <v>19</v>
      </c>
      <c r="P8" s="8" t="s">
        <v>18</v>
      </c>
      <c r="Q8" s="8" t="s">
        <v>19</v>
      </c>
      <c r="R8" s="8" t="s">
        <v>20</v>
      </c>
      <c r="S8" s="8" t="s">
        <v>19</v>
      </c>
      <c r="T8" s="8" t="s">
        <v>18</v>
      </c>
      <c r="U8" s="8" t="s">
        <v>21</v>
      </c>
      <c r="V8" s="4"/>
      <c r="W8" s="4"/>
      <c r="X8" s="4"/>
      <c r="Y8" s="4"/>
      <c r="Z8" s="4"/>
      <c r="AA8" s="4"/>
      <c r="AB8" s="4"/>
    </row>
    <row r="9" spans="1:28" s="10" customFormat="1" ht="30" x14ac:dyDescent="0.35">
      <c r="A9" s="11">
        <v>1</v>
      </c>
      <c r="B9" s="16" t="s">
        <v>22</v>
      </c>
      <c r="C9" s="17" t="s">
        <v>40</v>
      </c>
      <c r="D9" s="18">
        <v>3</v>
      </c>
      <c r="E9" s="19">
        <f>D9*E4</f>
        <v>2.25</v>
      </c>
      <c r="F9" s="18"/>
      <c r="G9" s="20"/>
      <c r="H9" s="18">
        <v>2</v>
      </c>
      <c r="I9" s="20">
        <f>H9*I4</f>
        <v>2.5</v>
      </c>
      <c r="J9" s="18"/>
      <c r="K9" s="20"/>
      <c r="L9" s="18"/>
      <c r="M9" s="20"/>
      <c r="N9" s="18"/>
      <c r="O9" s="20"/>
      <c r="P9" s="18"/>
      <c r="Q9" s="20"/>
      <c r="R9" s="18"/>
      <c r="S9" s="20"/>
      <c r="T9" s="18"/>
      <c r="U9" s="18"/>
      <c r="V9" s="21">
        <f>E9+G9+I9+K9+M9+O9+Q9+S9</f>
        <v>4.75</v>
      </c>
      <c r="W9" s="22">
        <f>2/16</f>
        <v>0.125</v>
      </c>
      <c r="X9" s="23" t="s">
        <v>23</v>
      </c>
      <c r="Y9" s="11">
        <f>W9*10</f>
        <v>1.25</v>
      </c>
      <c r="Z9" s="11">
        <v>1.25</v>
      </c>
      <c r="AA9" s="11">
        <v>5</v>
      </c>
      <c r="AB9" s="11">
        <v>0</v>
      </c>
    </row>
    <row r="10" spans="1:28" s="10" customFormat="1" ht="30" x14ac:dyDescent="0.35">
      <c r="A10" s="11"/>
      <c r="B10" s="24"/>
      <c r="C10" s="8" t="s">
        <v>24</v>
      </c>
      <c r="D10" s="18">
        <v>2</v>
      </c>
      <c r="E10" s="19">
        <f>D10*E4</f>
        <v>1.5</v>
      </c>
      <c r="F10" s="18"/>
      <c r="G10" s="20"/>
      <c r="H10" s="18">
        <v>3</v>
      </c>
      <c r="I10" s="20">
        <f>H10*I4</f>
        <v>3.75</v>
      </c>
      <c r="J10" s="18"/>
      <c r="K10" s="20"/>
      <c r="L10" s="18"/>
      <c r="M10" s="20"/>
      <c r="N10" s="18">
        <v>1</v>
      </c>
      <c r="O10" s="20">
        <f>N10*O4</f>
        <v>5</v>
      </c>
      <c r="P10" s="18"/>
      <c r="Q10" s="20"/>
      <c r="R10" s="18"/>
      <c r="S10" s="20"/>
      <c r="T10" s="18"/>
      <c r="U10" s="18"/>
      <c r="V10" s="21">
        <f t="shared" ref="V10:V16" si="0">E10+G10+I10+K10+M10+O10+Q10+S10</f>
        <v>10.25</v>
      </c>
      <c r="W10" s="22">
        <f>3/16</f>
        <v>0.1875</v>
      </c>
      <c r="X10" s="23" t="s">
        <v>28</v>
      </c>
      <c r="Y10" s="13">
        <f t="shared" ref="Y10:Y11" si="1">W10*10</f>
        <v>1.875</v>
      </c>
      <c r="Z10" s="11">
        <v>2.25</v>
      </c>
      <c r="AA10" s="11">
        <v>5</v>
      </c>
      <c r="AB10" s="11">
        <v>1</v>
      </c>
    </row>
    <row r="11" spans="1:28" s="10" customFormat="1" x14ac:dyDescent="0.35">
      <c r="A11" s="11"/>
      <c r="B11" s="24"/>
      <c r="C11" s="8" t="s">
        <v>25</v>
      </c>
      <c r="D11" s="18">
        <v>2</v>
      </c>
      <c r="E11" s="19">
        <f>D11*E4</f>
        <v>1.5</v>
      </c>
      <c r="F11" s="18"/>
      <c r="G11" s="20"/>
      <c r="H11" s="18">
        <v>1</v>
      </c>
      <c r="I11" s="20">
        <f>H11*I4</f>
        <v>1.25</v>
      </c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18"/>
      <c r="V11" s="21">
        <f t="shared" si="0"/>
        <v>2.75</v>
      </c>
      <c r="W11" s="22">
        <f>1/16</f>
        <v>6.25E-2</v>
      </c>
      <c r="X11" s="23" t="s">
        <v>26</v>
      </c>
      <c r="Y11" s="11">
        <f t="shared" si="1"/>
        <v>0.625</v>
      </c>
      <c r="Z11" s="11">
        <v>0.75</v>
      </c>
      <c r="AA11" s="11">
        <v>3</v>
      </c>
      <c r="AB11" s="11">
        <v>0</v>
      </c>
    </row>
    <row r="12" spans="1:28" s="10" customFormat="1" x14ac:dyDescent="0.35">
      <c r="A12" s="11"/>
      <c r="B12" s="24"/>
      <c r="C12" s="8" t="s">
        <v>27</v>
      </c>
      <c r="D12" s="18">
        <v>2</v>
      </c>
      <c r="E12" s="19">
        <f>D12*E4</f>
        <v>1.5</v>
      </c>
      <c r="F12" s="18"/>
      <c r="G12" s="20"/>
      <c r="H12" s="18">
        <v>2</v>
      </c>
      <c r="I12" s="20">
        <f>H12*I4</f>
        <v>2.5</v>
      </c>
      <c r="J12" s="18"/>
      <c r="K12" s="20"/>
      <c r="L12" s="18"/>
      <c r="M12" s="20"/>
      <c r="N12" s="18">
        <v>1</v>
      </c>
      <c r="O12" s="20">
        <f>N12*O4</f>
        <v>5</v>
      </c>
      <c r="P12" s="18"/>
      <c r="Q12" s="20"/>
      <c r="R12" s="18"/>
      <c r="S12" s="20"/>
      <c r="T12" s="18"/>
      <c r="U12" s="18"/>
      <c r="V12" s="21">
        <f t="shared" si="0"/>
        <v>9</v>
      </c>
      <c r="W12" s="22">
        <f>3/16</f>
        <v>0.1875</v>
      </c>
      <c r="X12" s="23" t="s">
        <v>28</v>
      </c>
      <c r="Y12" s="11">
        <f>W12*10</f>
        <v>1.875</v>
      </c>
      <c r="Z12" s="11">
        <v>2</v>
      </c>
      <c r="AA12" s="11">
        <v>5</v>
      </c>
      <c r="AB12" s="11">
        <v>1</v>
      </c>
    </row>
    <row r="13" spans="1:28" s="10" customFormat="1" x14ac:dyDescent="0.35">
      <c r="A13" s="11"/>
      <c r="B13" s="25"/>
      <c r="C13" s="8" t="s">
        <v>29</v>
      </c>
      <c r="D13" s="18">
        <v>2</v>
      </c>
      <c r="E13" s="19">
        <f>D13*E4</f>
        <v>1.5</v>
      </c>
      <c r="F13" s="18"/>
      <c r="G13" s="20"/>
      <c r="H13" s="18">
        <v>1</v>
      </c>
      <c r="I13" s="20">
        <f>H13*I4</f>
        <v>1.25</v>
      </c>
      <c r="J13" s="18"/>
      <c r="K13" s="20"/>
      <c r="L13" s="18"/>
      <c r="M13" s="20"/>
      <c r="N13" s="18"/>
      <c r="O13" s="20"/>
      <c r="P13" s="18"/>
      <c r="Q13" s="20"/>
      <c r="R13" s="18"/>
      <c r="S13" s="20"/>
      <c r="T13" s="18"/>
      <c r="U13" s="18"/>
      <c r="V13" s="21">
        <f t="shared" si="0"/>
        <v>2.75</v>
      </c>
      <c r="W13" s="22">
        <f>2/16</f>
        <v>0.125</v>
      </c>
      <c r="X13" s="23" t="s">
        <v>30</v>
      </c>
      <c r="Y13" s="11">
        <f t="shared" ref="Y13:Y16" si="2">W13*10</f>
        <v>1.25</v>
      </c>
      <c r="Z13" s="11">
        <v>0.75</v>
      </c>
      <c r="AA13" s="11">
        <v>3</v>
      </c>
      <c r="AB13" s="11"/>
    </row>
    <row r="14" spans="1:28" s="10" customFormat="1" x14ac:dyDescent="0.35">
      <c r="A14" s="11"/>
      <c r="B14" s="16" t="s">
        <v>31</v>
      </c>
      <c r="C14" s="8" t="s">
        <v>32</v>
      </c>
      <c r="D14" s="18">
        <v>2</v>
      </c>
      <c r="E14" s="19">
        <f>D14*E4</f>
        <v>1.5</v>
      </c>
      <c r="F14" s="18"/>
      <c r="G14" s="20"/>
      <c r="H14" s="18">
        <v>1</v>
      </c>
      <c r="I14" s="20">
        <f>H14*I4</f>
        <v>1.25</v>
      </c>
      <c r="J14" s="18"/>
      <c r="K14" s="20"/>
      <c r="L14" s="18"/>
      <c r="M14" s="20"/>
      <c r="N14" s="18"/>
      <c r="O14" s="20"/>
      <c r="P14" s="18"/>
      <c r="Q14" s="20"/>
      <c r="R14" s="18"/>
      <c r="S14" s="20"/>
      <c r="T14" s="18"/>
      <c r="U14" s="18"/>
      <c r="V14" s="21">
        <f t="shared" si="0"/>
        <v>2.75</v>
      </c>
      <c r="W14" s="22">
        <f>1/16</f>
        <v>6.25E-2</v>
      </c>
      <c r="X14" s="23" t="s">
        <v>26</v>
      </c>
      <c r="Y14" s="11">
        <f t="shared" si="2"/>
        <v>0.625</v>
      </c>
      <c r="Z14" s="11">
        <v>0.75</v>
      </c>
      <c r="AA14" s="11">
        <v>3</v>
      </c>
      <c r="AB14" s="11"/>
    </row>
    <row r="15" spans="1:28" s="10" customFormat="1" x14ac:dyDescent="0.35">
      <c r="A15" s="11"/>
      <c r="B15" s="24"/>
      <c r="C15" s="8" t="s">
        <v>33</v>
      </c>
      <c r="D15" s="18">
        <v>2</v>
      </c>
      <c r="E15" s="19">
        <f>D15*E4</f>
        <v>1.5</v>
      </c>
      <c r="F15" s="18"/>
      <c r="G15" s="20"/>
      <c r="H15" s="18">
        <v>1</v>
      </c>
      <c r="I15" s="20">
        <f>H15*I4</f>
        <v>1.25</v>
      </c>
      <c r="J15" s="18"/>
      <c r="K15" s="20"/>
      <c r="L15" s="18"/>
      <c r="M15" s="20"/>
      <c r="N15" s="18"/>
      <c r="O15" s="20"/>
      <c r="P15" s="18"/>
      <c r="Q15" s="20"/>
      <c r="R15" s="18"/>
      <c r="S15" s="20"/>
      <c r="T15" s="18"/>
      <c r="U15" s="18"/>
      <c r="V15" s="21">
        <f t="shared" si="0"/>
        <v>2.75</v>
      </c>
      <c r="W15" s="22">
        <f>2/16</f>
        <v>0.125</v>
      </c>
      <c r="X15" s="23" t="s">
        <v>34</v>
      </c>
      <c r="Y15" s="11">
        <f t="shared" si="2"/>
        <v>1.25</v>
      </c>
      <c r="Z15" s="11">
        <v>0.75</v>
      </c>
      <c r="AA15" s="11">
        <v>3</v>
      </c>
      <c r="AB15" s="11"/>
    </row>
    <row r="16" spans="1:28" s="10" customFormat="1" x14ac:dyDescent="0.35">
      <c r="A16" s="11"/>
      <c r="B16" s="24"/>
      <c r="C16" s="8" t="s">
        <v>35</v>
      </c>
      <c r="D16" s="18">
        <v>1</v>
      </c>
      <c r="E16" s="19">
        <f>D16*E4</f>
        <v>0.75</v>
      </c>
      <c r="F16" s="18"/>
      <c r="G16" s="20"/>
      <c r="H16" s="18">
        <v>1</v>
      </c>
      <c r="I16" s="20">
        <f>H16*I4</f>
        <v>1.25</v>
      </c>
      <c r="J16" s="18"/>
      <c r="K16" s="20"/>
      <c r="L16" s="18"/>
      <c r="M16" s="20"/>
      <c r="N16" s="18"/>
      <c r="O16" s="20"/>
      <c r="P16" s="18"/>
      <c r="Q16" s="20"/>
      <c r="R16" s="18">
        <v>1</v>
      </c>
      <c r="S16" s="20">
        <f>R16*S4</f>
        <v>8</v>
      </c>
      <c r="T16" s="18"/>
      <c r="U16" s="18"/>
      <c r="V16" s="21">
        <f t="shared" si="0"/>
        <v>10</v>
      </c>
      <c r="W16" s="22">
        <f>2/16</f>
        <v>0.125</v>
      </c>
      <c r="X16" s="23" t="s">
        <v>34</v>
      </c>
      <c r="Y16" s="11">
        <f t="shared" si="2"/>
        <v>1.25</v>
      </c>
      <c r="Z16" s="11">
        <v>1.5</v>
      </c>
      <c r="AA16" s="11">
        <v>1</v>
      </c>
      <c r="AB16" s="11">
        <v>1</v>
      </c>
    </row>
    <row r="17" spans="1:28" s="12" customFormat="1" x14ac:dyDescent="0.35">
      <c r="A17" s="26" t="s">
        <v>36</v>
      </c>
      <c r="B17" s="26"/>
      <c r="C17" s="27"/>
      <c r="D17" s="28">
        <f t="shared" ref="D17:W17" si="3">SUM(D9:D16)</f>
        <v>16</v>
      </c>
      <c r="E17" s="28">
        <f t="shared" si="3"/>
        <v>12</v>
      </c>
      <c r="F17" s="28">
        <f t="shared" si="3"/>
        <v>0</v>
      </c>
      <c r="G17" s="28">
        <f t="shared" si="3"/>
        <v>0</v>
      </c>
      <c r="H17" s="28">
        <f t="shared" si="3"/>
        <v>12</v>
      </c>
      <c r="I17" s="28">
        <f t="shared" si="3"/>
        <v>15</v>
      </c>
      <c r="J17" s="28">
        <f t="shared" si="3"/>
        <v>0</v>
      </c>
      <c r="K17" s="28">
        <f t="shared" si="3"/>
        <v>0</v>
      </c>
      <c r="L17" s="28">
        <f t="shared" si="3"/>
        <v>0</v>
      </c>
      <c r="M17" s="28">
        <f t="shared" si="3"/>
        <v>0</v>
      </c>
      <c r="N17" s="28">
        <f t="shared" si="3"/>
        <v>2</v>
      </c>
      <c r="O17" s="28">
        <f t="shared" si="3"/>
        <v>10</v>
      </c>
      <c r="P17" s="28">
        <f t="shared" si="3"/>
        <v>0</v>
      </c>
      <c r="Q17" s="28">
        <f t="shared" si="3"/>
        <v>0</v>
      </c>
      <c r="R17" s="28">
        <f t="shared" si="3"/>
        <v>1</v>
      </c>
      <c r="S17" s="28">
        <f t="shared" si="3"/>
        <v>8</v>
      </c>
      <c r="T17" s="28">
        <f t="shared" si="3"/>
        <v>0</v>
      </c>
      <c r="U17" s="28">
        <f t="shared" si="3"/>
        <v>0</v>
      </c>
      <c r="V17" s="29">
        <f t="shared" si="3"/>
        <v>45</v>
      </c>
      <c r="W17" s="30">
        <f t="shared" si="3"/>
        <v>1</v>
      </c>
      <c r="X17" s="23" t="s">
        <v>37</v>
      </c>
      <c r="Y17" s="14">
        <f>SUM(Y9:Y16)</f>
        <v>10</v>
      </c>
      <c r="Z17" s="14">
        <f>SUM(Z9:Z16)</f>
        <v>10</v>
      </c>
      <c r="AA17" s="14">
        <f>SUM(AA9:AA16)</f>
        <v>28</v>
      </c>
      <c r="AB17" s="14">
        <f xml:space="preserve"> SUM(AB9:AB16)</f>
        <v>3</v>
      </c>
    </row>
    <row r="18" spans="1:28" s="10" customFormat="1" x14ac:dyDescent="0.35">
      <c r="A18" s="26" t="s">
        <v>38</v>
      </c>
      <c r="B18" s="26"/>
      <c r="C18" s="27"/>
      <c r="D18" s="31">
        <v>0.4</v>
      </c>
      <c r="E18" s="32"/>
      <c r="F18" s="32"/>
      <c r="G18" s="32"/>
      <c r="H18" s="31">
        <v>0.3</v>
      </c>
      <c r="I18" s="32"/>
      <c r="J18" s="32"/>
      <c r="K18" s="32"/>
      <c r="L18" s="31">
        <v>0.2</v>
      </c>
      <c r="M18" s="32"/>
      <c r="N18" s="32"/>
      <c r="O18" s="32"/>
      <c r="P18" s="31">
        <v>0.1</v>
      </c>
      <c r="Q18" s="32"/>
      <c r="R18" s="32"/>
      <c r="S18" s="32"/>
      <c r="T18" s="9"/>
      <c r="U18" s="9"/>
      <c r="V18" s="11"/>
      <c r="W18" s="33">
        <f>SUM(D18:S18)</f>
        <v>0.99999999999999989</v>
      </c>
      <c r="X18" s="33"/>
      <c r="Y18" s="11"/>
      <c r="Z18" s="11"/>
      <c r="AA18" s="11"/>
      <c r="AB18" s="11"/>
    </row>
    <row r="19" spans="1:28" s="10" customFormat="1" x14ac:dyDescent="0.35">
      <c r="A19" s="32" t="s">
        <v>39</v>
      </c>
      <c r="B19" s="32"/>
      <c r="C19" s="34"/>
      <c r="D19" s="35">
        <f>D17*0.25+F17*1</f>
        <v>4</v>
      </c>
      <c r="E19" s="36"/>
      <c r="F19" s="36"/>
      <c r="G19" s="37"/>
      <c r="H19" s="35">
        <f>H17*0.25+J17*1</f>
        <v>3</v>
      </c>
      <c r="I19" s="36"/>
      <c r="J19" s="36"/>
      <c r="K19" s="37"/>
      <c r="L19" s="35">
        <f>L17*0.25+N17*1</f>
        <v>2</v>
      </c>
      <c r="M19" s="36"/>
      <c r="N19" s="36"/>
      <c r="O19" s="37"/>
      <c r="P19" s="35">
        <f>P17*0.25+R17*1</f>
        <v>1</v>
      </c>
      <c r="Q19" s="36"/>
      <c r="R19" s="36"/>
      <c r="S19" s="37"/>
      <c r="T19" s="9"/>
      <c r="U19" s="9"/>
      <c r="V19" s="11"/>
      <c r="W19" s="13">
        <f>SUM(D19:S19)</f>
        <v>10</v>
      </c>
      <c r="X19" s="11"/>
      <c r="Y19" s="11"/>
      <c r="Z19" s="11"/>
      <c r="AA19" s="11"/>
      <c r="AB19" s="11"/>
    </row>
  </sheetData>
  <mergeCells count="31">
    <mergeCell ref="L18:O18"/>
    <mergeCell ref="P18:S18"/>
    <mergeCell ref="A19:B19"/>
    <mergeCell ref="D19:G19"/>
    <mergeCell ref="H19:K19"/>
    <mergeCell ref="L19:O19"/>
    <mergeCell ref="P19:S19"/>
    <mergeCell ref="B9:B13"/>
    <mergeCell ref="B14:B16"/>
    <mergeCell ref="A17:B17"/>
    <mergeCell ref="A18:B18"/>
    <mergeCell ref="D18:G18"/>
    <mergeCell ref="H18:K18"/>
    <mergeCell ref="Y6:Y8"/>
    <mergeCell ref="Z6:Z8"/>
    <mergeCell ref="AA6:AA8"/>
    <mergeCell ref="AB6:AB8"/>
    <mergeCell ref="D7:G7"/>
    <mergeCell ref="H7:K7"/>
    <mergeCell ref="L7:O7"/>
    <mergeCell ref="P7:S7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CN11_MATRANKTHK1_20-21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2020-12-07T12:23:29Z</cp:lastPrinted>
  <dcterms:created xsi:type="dcterms:W3CDTF">2015-06-05T18:17:20Z</dcterms:created>
  <dcterms:modified xsi:type="dcterms:W3CDTF">2020-12-07T12:28:45Z</dcterms:modified>
</cp:coreProperties>
</file>